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2120" windowHeight="7275" tabRatio="175" activeTab="0"/>
  </bookViews>
  <sheets>
    <sheet name="DA CEDOLINO" sheetId="1" r:id="rId1"/>
  </sheets>
  <definedNames>
    <definedName name="_xlnm.Print_Area" localSheetId="0">'DA CEDOLINO'!$A$1:$O$19</definedName>
  </definedNames>
  <calcPr fullCalcOnLoad="1"/>
</workbook>
</file>

<file path=xl/sharedStrings.xml><?xml version="1.0" encoding="utf-8"?>
<sst xmlns="http://schemas.openxmlformats.org/spreadsheetml/2006/main" count="47" uniqueCount="45">
  <si>
    <t>Totale lordo annuo</t>
  </si>
  <si>
    <t>Oneri C.E. (IRAP)</t>
  </si>
  <si>
    <t>Totale  Oneri</t>
  </si>
  <si>
    <t>Progressione economica per classi triennali</t>
  </si>
  <si>
    <t>Stipendio tabellare              (13 mensilità)</t>
  </si>
  <si>
    <t xml:space="preserve">Indennità integrativa speciale                       </t>
  </si>
  <si>
    <t>Stipendio tabellare              (12 mensilità)</t>
  </si>
  <si>
    <r>
      <t>Stipendio tabellare              (13</t>
    </r>
    <r>
      <rPr>
        <b/>
        <vertAlign val="superscript"/>
        <sz val="9"/>
        <color indexed="8"/>
        <rFont val="Calibri"/>
        <family val="2"/>
      </rPr>
      <t>a</t>
    </r>
    <r>
      <rPr>
        <b/>
        <sz val="9"/>
        <color indexed="8"/>
        <rFont val="Calibri"/>
        <family val="2"/>
      </rPr>
      <t xml:space="preserve"> mensilità)</t>
    </r>
  </si>
  <si>
    <r>
      <t>13</t>
    </r>
    <r>
      <rPr>
        <b/>
        <vertAlign val="superscript"/>
        <sz val="9"/>
        <color indexed="8"/>
        <rFont val="Calibri"/>
        <family val="2"/>
      </rPr>
      <t>a</t>
    </r>
    <r>
      <rPr>
        <b/>
        <sz val="9"/>
        <color indexed="8"/>
        <rFont val="Calibri"/>
        <family val="2"/>
      </rPr>
      <t xml:space="preserve">    su Indennità Integrativa speciale</t>
    </r>
  </si>
  <si>
    <t>Assegno aggiuntivo                 (12       mensilità)</t>
  </si>
  <si>
    <t>Tempo produttivo in ore</t>
  </si>
  <si>
    <t>verifica</t>
  </si>
  <si>
    <t>DPR 232 del 15/12/2011 Nuovo Regime</t>
  </si>
  <si>
    <t xml:space="preserve">Indennità integrativa speciale         (13 mensilità)               </t>
  </si>
  <si>
    <t>Ritenuta Tesoro</t>
  </si>
  <si>
    <t>Retribuzione lorda</t>
  </si>
  <si>
    <t>Indenn.Integrativa Speciale</t>
  </si>
  <si>
    <t>Classi e scatti</t>
  </si>
  <si>
    <t>Voce</t>
  </si>
  <si>
    <t>00050</t>
  </si>
  <si>
    <t>00055</t>
  </si>
  <si>
    <t>00060</t>
  </si>
  <si>
    <t>01654</t>
  </si>
  <si>
    <t>Descrizione</t>
  </si>
  <si>
    <t>Importi</t>
  </si>
  <si>
    <r>
      <t xml:space="preserve">Costo Totale Annuo  </t>
    </r>
    <r>
      <rPr>
        <b/>
        <u val="single"/>
        <sz val="10"/>
        <color indexed="10"/>
        <rFont val="Calibri"/>
        <family val="2"/>
      </rPr>
      <t>con</t>
    </r>
    <r>
      <rPr>
        <b/>
        <sz val="10"/>
        <color indexed="8"/>
        <rFont val="Calibri"/>
        <family val="2"/>
      </rPr>
      <t xml:space="preserve">  IRAP</t>
    </r>
  </si>
  <si>
    <r>
      <t xml:space="preserve">Costo Totale Annuo  </t>
    </r>
    <r>
      <rPr>
        <b/>
        <u val="single"/>
        <sz val="10"/>
        <color indexed="10"/>
        <rFont val="Calibri"/>
        <family val="2"/>
      </rPr>
      <t>senza</t>
    </r>
    <r>
      <rPr>
        <b/>
        <sz val="10"/>
        <color indexed="8"/>
        <rFont val="Calibri"/>
        <family val="2"/>
      </rPr>
      <t xml:space="preserve">  IRAP</t>
    </r>
  </si>
  <si>
    <r>
      <t xml:space="preserve">Costo Orario </t>
    </r>
    <r>
      <rPr>
        <b/>
        <u val="single"/>
        <sz val="10"/>
        <color indexed="10"/>
        <rFont val="Calibri"/>
        <family val="2"/>
      </rPr>
      <t xml:space="preserve">con </t>
    </r>
    <r>
      <rPr>
        <b/>
        <sz val="10"/>
        <color indexed="8"/>
        <rFont val="Calibri"/>
        <family val="2"/>
      </rPr>
      <t>IRAP</t>
    </r>
  </si>
  <si>
    <r>
      <t xml:space="preserve">Costo Orario </t>
    </r>
    <r>
      <rPr>
        <b/>
        <u val="single"/>
        <sz val="10"/>
        <color indexed="10"/>
        <rFont val="Calibri"/>
        <family val="2"/>
      </rPr>
      <t>senza</t>
    </r>
    <r>
      <rPr>
        <b/>
        <sz val="10"/>
        <color indexed="8"/>
        <rFont val="Calibri"/>
        <family val="2"/>
      </rPr>
      <t xml:space="preserve"> IRAP</t>
    </r>
  </si>
  <si>
    <t>Contr. Opera  Prev.le</t>
  </si>
  <si>
    <t>DS (Disoc. inv.) C.E.</t>
  </si>
  <si>
    <t>SI</t>
  </si>
  <si>
    <t>NO</t>
  </si>
  <si>
    <t>01664</t>
  </si>
  <si>
    <r>
      <t>(*)</t>
    </r>
    <r>
      <rPr>
        <b/>
        <sz val="10"/>
        <color indexed="10"/>
        <rFont val="Arial"/>
        <family val="2"/>
      </rPr>
      <t xml:space="preserve">  Inserire lo zero se tale voce non è non è corrisposta</t>
    </r>
  </si>
  <si>
    <r>
      <t xml:space="preserve">Assegno aggiuntivo </t>
    </r>
    <r>
      <rPr>
        <sz val="12"/>
        <color indexed="10"/>
        <rFont val="Arial"/>
        <family val="2"/>
      </rPr>
      <t>(*)</t>
    </r>
  </si>
  <si>
    <r>
      <t xml:space="preserve">Assegno ad personam </t>
    </r>
    <r>
      <rPr>
        <sz val="12"/>
        <color indexed="10"/>
        <rFont val="Arial"/>
        <family val="2"/>
      </rPr>
      <t>(*)</t>
    </r>
  </si>
  <si>
    <r>
      <t xml:space="preserve">Trattamento annuo lordo personale </t>
    </r>
    <r>
      <rPr>
        <b/>
        <sz val="14"/>
        <color indexed="10"/>
        <rFont val="Calibri"/>
        <family val="2"/>
      </rPr>
      <t>DOCENTE E RICERCATORI</t>
    </r>
  </si>
  <si>
    <t>Inserire i valori nelle caselle in giallo</t>
  </si>
  <si>
    <t>Completare l'inserimento dei dati</t>
  </si>
  <si>
    <t>DOCENTE</t>
  </si>
  <si>
    <r>
      <t xml:space="preserve">Cedolino </t>
    </r>
    <r>
      <rPr>
        <b/>
        <sz val="10"/>
        <color indexed="10"/>
        <rFont val="Arial"/>
        <family val="2"/>
      </rPr>
      <t>(mese/anno)</t>
    </r>
  </si>
  <si>
    <t>Ricercatore assunto ex L.240 art. 24</t>
  </si>
  <si>
    <t>COSTO PRESUNTO DA INQUADRAMENTO CEDOLINO</t>
  </si>
  <si>
    <t>UNIVERSITA' DEGLI STUDI DELLA CAMPANIA "LUIGI VANVITELLI"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</si>
</sst>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000_-;\-* #,##0.00000_-;_-* &quot;-&quot;_-;_-@_-"/>
    <numFmt numFmtId="171" formatCode="_-* #,##0.00000_-;\-* #,##0.00000_-;_-* &quot;-&quot;?????_-;_-@_-"/>
    <numFmt numFmtId="172" formatCode="#,##0;[Red]#,##0"/>
    <numFmt numFmtId="173" formatCode="_-* #,##0.0000_-;\-* #,##0.0000_-;_-* &quot;-&quot;_-;_-@_-"/>
    <numFmt numFmtId="174" formatCode="_-* #,##0.000_-;\-* #,##0.000_-;_-* &quot;-&quot;_-;_-@_-"/>
    <numFmt numFmtId="175" formatCode="_-* #,##0.00_-;\-* #,##0.00_-;_-* &quot;-&quot;_-;_-@_-"/>
    <numFmt numFmtId="176" formatCode="_-* #,##0.0000_-;\-* #,##0.0000_-;_-* &quot;-&quot;?????_-;_-@_-"/>
    <numFmt numFmtId="177" formatCode="_-* #,##0.000_-;\-* #,##0.000_-;_-* &quot;-&quot;?????_-;_-@_-"/>
    <numFmt numFmtId="178" formatCode="_-* #,##0.00_-;\-* #,##0.00_-;_-* &quot;-&quot;?????_-;_-@_-"/>
    <numFmt numFmtId="179" formatCode="0.000%"/>
    <numFmt numFmtId="180" formatCode="0.0000%"/>
    <numFmt numFmtId="181" formatCode="0.00000%"/>
    <numFmt numFmtId="182" formatCode="0.000000%"/>
    <numFmt numFmtId="183" formatCode="0.0000000%"/>
    <numFmt numFmtId="184" formatCode="_-* #,##0.000_-;\-* #,##0.000_-;_-* &quot;-&quot;??_-;_-@_-"/>
    <numFmt numFmtId="185" formatCode="0_)"/>
    <numFmt numFmtId="186" formatCode="#,##0.0000_);\(#,##0.0000\)"/>
    <numFmt numFmtId="187" formatCode="#,##0.0000"/>
    <numFmt numFmtId="188" formatCode="0.0000"/>
    <numFmt numFmtId="189" formatCode="d\-mmm\-yy"/>
    <numFmt numFmtId="190" formatCode="dd/mm/yy"/>
    <numFmt numFmtId="191" formatCode="0.00000000%"/>
    <numFmt numFmtId="192" formatCode="_-* #,##0.0000_-;\-* #,##0.0000_-;_-* &quot;-&quot;??_-;_-@_-"/>
    <numFmt numFmtId="193" formatCode="_-* #,##0.0_-;\-* #,##0.0_-;_-* &quot;-&quot;??_-;_-@_-"/>
    <numFmt numFmtId="194" formatCode="_-* #,##0_-;\-* #,##0_-;_-* &quot;-&quot;??_-;_-@_-"/>
    <numFmt numFmtId="195" formatCode="_-* #,##0.0_-;\-* #,##0.0_-;_-* &quot;-&quot;_-;_-@_-"/>
    <numFmt numFmtId="196" formatCode="#,##0.000"/>
    <numFmt numFmtId="197" formatCode="#,##0.0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b/>
      <sz val="10"/>
      <name val="Arial"/>
      <family val="2"/>
    </font>
    <font>
      <b/>
      <u val="single"/>
      <sz val="10"/>
      <color indexed="10"/>
      <name val="Calibri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1"/>
      <name val="Arial"/>
      <family val="2"/>
    </font>
    <font>
      <b/>
      <sz val="14"/>
      <color indexed="30"/>
      <name val="Calibri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C000"/>
      <name val="Arial"/>
      <family val="2"/>
    </font>
    <font>
      <b/>
      <sz val="14"/>
      <color rgb="FF0070C0"/>
      <name val="Calibri"/>
      <family val="2"/>
    </font>
    <font>
      <b/>
      <sz val="14"/>
      <color rgb="FFFF0000"/>
      <name val="Calibri"/>
      <family val="2"/>
    </font>
    <font>
      <b/>
      <sz val="2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2" applyNumberFormat="0" applyFill="0" applyAlignment="0" applyProtection="0"/>
    <xf numFmtId="0" fontId="44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0" fontId="47" fillId="19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" fontId="6" fillId="0" borderId="10" xfId="45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6" fillId="0" borderId="0" xfId="45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6" fillId="0" borderId="10" xfId="45" applyNumberFormat="1" applyFont="1" applyFill="1" applyBorder="1" applyAlignment="1">
      <alignment vertical="center" wrapText="1"/>
    </xf>
    <xf numFmtId="4" fontId="0" fillId="32" borderId="10" xfId="0" applyNumberForma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10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4" fontId="16" fillId="0" borderId="10" xfId="45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4" fontId="17" fillId="0" borderId="10" xfId="45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60" fillId="0" borderId="0" xfId="0" applyNumberFormat="1" applyFont="1" applyFill="1" applyBorder="1" applyAlignment="1" applyProtection="1">
      <alignment vertical="center"/>
      <protection/>
    </xf>
    <xf numFmtId="49" fontId="12" fillId="12" borderId="10" xfId="0" applyNumberFormat="1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17" borderId="12" xfId="0" applyFont="1" applyFill="1" applyBorder="1" applyAlignment="1">
      <alignment horizontal="center" vertical="center"/>
    </xf>
    <xf numFmtId="0" fontId="8" fillId="17" borderId="13" xfId="0" applyFont="1" applyFill="1" applyBorder="1" applyAlignment="1">
      <alignment horizontal="center" vertical="center"/>
    </xf>
    <xf numFmtId="0" fontId="8" fillId="17" borderId="1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" fontId="61" fillId="12" borderId="10" xfId="0" applyNumberFormat="1" applyFont="1" applyFill="1" applyBorder="1" applyAlignment="1">
      <alignment horizontal="left" vertical="center"/>
    </xf>
    <xf numFmtId="49" fontId="61" fillId="34" borderId="10" xfId="0" applyNumberFormat="1" applyFont="1" applyFill="1" applyBorder="1" applyAlignment="1" applyProtection="1">
      <alignment horizontal="center" vertical="center"/>
      <protection locked="0"/>
    </xf>
    <xf numFmtId="49" fontId="61" fillId="34" borderId="12" xfId="0" applyNumberFormat="1" applyFont="1" applyFill="1" applyBorder="1" applyAlignment="1" applyProtection="1">
      <alignment horizontal="center" vertical="center"/>
      <protection locked="0"/>
    </xf>
    <xf numFmtId="49" fontId="61" fillId="34" borderId="13" xfId="0" applyNumberFormat="1" applyFont="1" applyFill="1" applyBorder="1" applyAlignment="1" applyProtection="1">
      <alignment horizontal="center" vertical="center"/>
      <protection locked="0"/>
    </xf>
    <xf numFmtId="49" fontId="61" fillId="34" borderId="14" xfId="0" applyNumberFormat="1" applyFont="1" applyFill="1" applyBorder="1" applyAlignment="1" applyProtection="1">
      <alignment horizontal="center" vertical="center"/>
      <protection locked="0"/>
    </xf>
    <xf numFmtId="4" fontId="61" fillId="12" borderId="12" xfId="0" applyNumberFormat="1" applyFont="1" applyFill="1" applyBorder="1" applyAlignment="1">
      <alignment horizontal="left" vertical="center"/>
    </xf>
    <xf numFmtId="4" fontId="61" fillId="12" borderId="13" xfId="0" applyNumberFormat="1" applyFont="1" applyFill="1" applyBorder="1" applyAlignment="1">
      <alignment horizontal="left" vertical="center"/>
    </xf>
    <xf numFmtId="4" fontId="61" fillId="12" borderId="14" xfId="0" applyNumberFormat="1" applyFont="1" applyFill="1" applyBorder="1" applyAlignment="1">
      <alignment horizontal="left" vertical="center"/>
    </xf>
    <xf numFmtId="3" fontId="60" fillId="34" borderId="15" xfId="0" applyNumberFormat="1" applyFont="1" applyFill="1" applyBorder="1" applyAlignment="1" applyProtection="1">
      <alignment horizontal="center" vertical="center"/>
      <protection locked="0"/>
    </xf>
    <xf numFmtId="3" fontId="60" fillId="34" borderId="16" xfId="0" applyNumberFormat="1" applyFont="1" applyFill="1" applyBorder="1" applyAlignment="1" applyProtection="1">
      <alignment horizontal="center" vertical="center"/>
      <protection locked="0"/>
    </xf>
    <xf numFmtId="3" fontId="60" fillId="34" borderId="17" xfId="0" applyNumberFormat="1" applyFont="1" applyFill="1" applyBorder="1" applyAlignment="1" applyProtection="1">
      <alignment horizontal="center" vertical="center"/>
      <protection locked="0"/>
    </xf>
    <xf numFmtId="3" fontId="60" fillId="34" borderId="18" xfId="0" applyNumberFormat="1" applyFont="1" applyFill="1" applyBorder="1" applyAlignment="1" applyProtection="1">
      <alignment horizontal="center" vertical="center"/>
      <protection locked="0"/>
    </xf>
    <xf numFmtId="3" fontId="60" fillId="34" borderId="19" xfId="0" applyNumberFormat="1" applyFont="1" applyFill="1" applyBorder="1" applyAlignment="1" applyProtection="1">
      <alignment horizontal="center" vertical="center"/>
      <protection locked="0"/>
    </xf>
    <xf numFmtId="3" fontId="60" fillId="34" borderId="20" xfId="0" applyNumberFormat="1" applyFont="1" applyFill="1" applyBorder="1" applyAlignment="1" applyProtection="1">
      <alignment horizontal="center" vertical="center"/>
      <protection locked="0"/>
    </xf>
    <xf numFmtId="4" fontId="62" fillId="12" borderId="10" xfId="0" applyNumberFormat="1" applyFont="1" applyFill="1" applyBorder="1" applyAlignment="1" applyProtection="1">
      <alignment horizontal="left" vertical="center"/>
      <protection/>
    </xf>
    <xf numFmtId="4" fontId="61" fillId="34" borderId="10" xfId="0" applyNumberFormat="1" applyFont="1" applyFill="1" applyBorder="1" applyAlignment="1" applyProtection="1">
      <alignment horizontal="center" vertical="center"/>
      <protection locked="0"/>
    </xf>
    <xf numFmtId="4" fontId="12" fillId="17" borderId="12" xfId="0" applyNumberFormat="1" applyFont="1" applyFill="1" applyBorder="1" applyAlignment="1">
      <alignment horizontal="center" vertical="center"/>
    </xf>
    <xf numFmtId="4" fontId="12" fillId="17" borderId="13" xfId="0" applyNumberFormat="1" applyFont="1" applyFill="1" applyBorder="1" applyAlignment="1">
      <alignment horizontal="center" vertical="center"/>
    </xf>
    <xf numFmtId="4" fontId="12" fillId="17" borderId="14" xfId="0" applyNumberFormat="1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4" fontId="0" fillId="12" borderId="12" xfId="0" applyNumberFormat="1" applyFill="1" applyBorder="1" applyAlignment="1">
      <alignment horizontal="left" vertical="center"/>
    </xf>
    <xf numFmtId="4" fontId="0" fillId="12" borderId="13" xfId="0" applyNumberFormat="1" applyFill="1" applyBorder="1" applyAlignment="1">
      <alignment horizontal="left" vertical="center"/>
    </xf>
    <xf numFmtId="4" fontId="0" fillId="12" borderId="14" xfId="0" applyNumberFormat="1" applyFill="1" applyBorder="1" applyAlignment="1">
      <alignment horizontal="left" vertical="center"/>
    </xf>
    <xf numFmtId="4" fontId="0" fillId="12" borderId="12" xfId="0" applyNumberFormat="1" applyFont="1" applyFill="1" applyBorder="1" applyAlignment="1">
      <alignment horizontal="left" vertical="center"/>
    </xf>
    <xf numFmtId="4" fontId="0" fillId="32" borderId="12" xfId="0" applyNumberFormat="1" applyFont="1" applyFill="1" applyBorder="1" applyAlignment="1">
      <alignment horizontal="left" vertical="center"/>
    </xf>
    <xf numFmtId="4" fontId="0" fillId="32" borderId="13" xfId="0" applyNumberFormat="1" applyFont="1" applyFill="1" applyBorder="1" applyAlignment="1">
      <alignment horizontal="left" vertical="center"/>
    </xf>
    <xf numFmtId="4" fontId="0" fillId="32" borderId="14" xfId="0" applyNumberFormat="1" applyFont="1" applyFill="1" applyBorder="1" applyAlignment="1">
      <alignment horizontal="left" vertical="center"/>
    </xf>
    <xf numFmtId="4" fontId="0" fillId="32" borderId="12" xfId="0" applyNumberFormat="1" applyFont="1" applyFill="1" applyBorder="1" applyAlignment="1">
      <alignment horizontal="center" vertical="center"/>
    </xf>
    <xf numFmtId="4" fontId="0" fillId="32" borderId="14" xfId="0" applyNumberFormat="1" applyFont="1" applyFill="1" applyBorder="1" applyAlignment="1">
      <alignment horizontal="center" vertical="center"/>
    </xf>
    <xf numFmtId="4" fontId="61" fillId="34" borderId="12" xfId="0" applyNumberFormat="1" applyFont="1" applyFill="1" applyBorder="1" applyAlignment="1" applyProtection="1">
      <alignment horizontal="center" vertical="center"/>
      <protection locked="0"/>
    </xf>
    <xf numFmtId="4" fontId="61" fillId="34" borderId="14" xfId="0" applyNumberFormat="1" applyFont="1" applyFill="1" applyBorder="1" applyAlignment="1" applyProtection="1">
      <alignment horizontal="center" vertical="center"/>
      <protection locked="0"/>
    </xf>
    <xf numFmtId="0" fontId="62" fillId="0" borderId="16" xfId="0" applyFont="1" applyBorder="1" applyAlignment="1" quotePrefix="1">
      <alignment horizontal="center" vertical="center"/>
    </xf>
    <xf numFmtId="0" fontId="18" fillId="35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95250</xdr:colOff>
      <xdr:row>0</xdr:row>
      <xdr:rowOff>847725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24"/>
  <sheetViews>
    <sheetView showGridLines="0" tabSelected="1" zoomScalePageLayoutView="0" workbookViewId="0" topLeftCell="A1">
      <selection activeCell="F6" sqref="F6:H6"/>
    </sheetView>
  </sheetViews>
  <sheetFormatPr defaultColWidth="9.140625" defaultRowHeight="12.75"/>
  <cols>
    <col min="1" max="1" width="12.00390625" style="8" customWidth="1"/>
    <col min="2" max="2" width="11.421875" style="8" bestFit="1" customWidth="1"/>
    <col min="3" max="3" width="10.421875" style="8" bestFit="1" customWidth="1"/>
    <col min="4" max="4" width="9.421875" style="8" customWidth="1"/>
    <col min="5" max="5" width="10.7109375" style="8" customWidth="1"/>
    <col min="6" max="6" width="11.00390625" style="8" bestFit="1" customWidth="1"/>
    <col min="7" max="7" width="11.140625" style="8" customWidth="1"/>
    <col min="8" max="8" width="12.140625" style="8" bestFit="1" customWidth="1"/>
    <col min="9" max="9" width="10.28125" style="8" customWidth="1"/>
    <col min="10" max="10" width="9.00390625" style="8" customWidth="1"/>
    <col min="11" max="11" width="11.28125" style="8" customWidth="1"/>
    <col min="12" max="12" width="11.421875" style="8" customWidth="1"/>
    <col min="13" max="14" width="11.28125" style="8" customWidth="1"/>
    <col min="15" max="15" width="11.57421875" style="8" customWidth="1"/>
    <col min="16" max="17" width="9.140625" style="8" hidden="1" customWidth="1"/>
    <col min="18" max="20" width="10.57421875" style="8" hidden="1" customWidth="1"/>
    <col min="21" max="21" width="11.8515625" style="8" hidden="1" customWidth="1"/>
    <col min="22" max="22" width="11.421875" style="19" hidden="1" customWidth="1"/>
    <col min="23" max="25" width="9.140625" style="8" customWidth="1"/>
    <col min="26" max="16384" width="9.140625" style="8" customWidth="1"/>
  </cols>
  <sheetData>
    <row r="1" spans="1:22" s="1" customFormat="1" ht="72.75" customHeight="1">
      <c r="A1" s="41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V1" s="17"/>
    </row>
    <row r="2" spans="1:22" s="2" customFormat="1" ht="18.75" customHeight="1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Q2" s="44" t="s">
        <v>12</v>
      </c>
      <c r="R2" s="45"/>
      <c r="S2" s="45"/>
      <c r="T2" s="45"/>
      <c r="U2" s="46"/>
      <c r="V2" s="13"/>
    </row>
    <row r="3" spans="1:22" s="3" customFormat="1" ht="52.5" customHeight="1">
      <c r="A3" s="26" t="s">
        <v>6</v>
      </c>
      <c r="B3" s="26" t="s">
        <v>7</v>
      </c>
      <c r="C3" s="26" t="s">
        <v>5</v>
      </c>
      <c r="D3" s="26" t="s">
        <v>8</v>
      </c>
      <c r="E3" s="26" t="s">
        <v>9</v>
      </c>
      <c r="F3" s="27" t="s">
        <v>0</v>
      </c>
      <c r="G3" s="27" t="s">
        <v>14</v>
      </c>
      <c r="H3" s="27" t="s">
        <v>29</v>
      </c>
      <c r="I3" s="27" t="s">
        <v>1</v>
      </c>
      <c r="J3" s="27" t="s">
        <v>30</v>
      </c>
      <c r="K3" s="27" t="s">
        <v>2</v>
      </c>
      <c r="L3" s="27" t="s">
        <v>25</v>
      </c>
      <c r="M3" s="27" t="s">
        <v>26</v>
      </c>
      <c r="N3" s="27" t="s">
        <v>27</v>
      </c>
      <c r="O3" s="27" t="s">
        <v>28</v>
      </c>
      <c r="Q3" s="11" t="s">
        <v>3</v>
      </c>
      <c r="R3" s="21" t="s">
        <v>4</v>
      </c>
      <c r="S3" s="21" t="s">
        <v>13</v>
      </c>
      <c r="T3" s="12" t="s">
        <v>9</v>
      </c>
      <c r="U3" s="14" t="s">
        <v>0</v>
      </c>
      <c r="V3" s="15" t="s">
        <v>11</v>
      </c>
    </row>
    <row r="4" spans="1:22" s="7" customFormat="1" ht="34.5" customHeight="1">
      <c r="A4" s="29">
        <f>IF(Q15=9,R4/13*12,"")</f>
      </c>
      <c r="B4" s="29">
        <f>IF(Q15=9,R4/13,"")</f>
      </c>
      <c r="C4" s="30">
        <f>IF(Q15=9,S4/13*12,"")</f>
      </c>
      <c r="D4" s="30">
        <f>IF(Q15=9,S4/13,"")</f>
      </c>
      <c r="E4" s="29">
        <f>T4</f>
      </c>
      <c r="F4" s="31">
        <f>IF(Q15=9,SUM(A4:E4),"")</f>
      </c>
      <c r="G4" s="30">
        <f>IF(Q15=9,F4*0.242,"")</f>
      </c>
      <c r="H4" s="30">
        <f>IF(Q15=9,((A4+B4)*0.8+(C4+D4)*0.48)*0.071,"")</f>
      </c>
      <c r="I4" s="30">
        <f>IF(Q15=9,(A4+B4+C4+D4+E4)*0.085,"")</f>
      </c>
      <c r="J4" s="32">
        <f>IF(Q15=9,IF(G8="SI",F4*0.0161,0),"")</f>
      </c>
      <c r="K4" s="33">
        <f>IF(Q15=9,SUM(G4:J4),"")</f>
      </c>
      <c r="L4" s="33">
        <f>IF(Q15=9,F4+K4,"")</f>
      </c>
      <c r="M4" s="34">
        <f>IF(Q15=9,L4-I4,"")</f>
      </c>
      <c r="N4" s="35">
        <f>IF(Q15=9,IF(R8=1,L4/$J$7,""),"")</f>
      </c>
      <c r="O4" s="36">
        <f>IF(Q15=9,IF(R8=1,M4/$J$7,""),"")</f>
      </c>
      <c r="Q4" s="4">
        <v>0</v>
      </c>
      <c r="R4" s="23">
        <f>IF(Q15=9,(G10*13+G13*13+G14*13),"")</f>
      </c>
      <c r="S4" s="6">
        <f>IF(Q15=9,(G11*13),"")</f>
      </c>
      <c r="T4" s="5">
        <f>IF(Q15=9,(G12*12),"")</f>
      </c>
      <c r="U4" s="5">
        <f>IF(Q15=9,SUM(R4:T4),"")</f>
      </c>
      <c r="V4" s="18">
        <f>IF(Q15=4,F4-U4,"")</f>
      </c>
    </row>
    <row r="5" spans="6:17" ht="15">
      <c r="F5" s="9"/>
      <c r="N5" s="16"/>
      <c r="Q5" s="22">
        <f>IF(F6="",0,1)</f>
        <v>0</v>
      </c>
    </row>
    <row r="6" spans="1:17" ht="18.75" customHeight="1">
      <c r="A6" s="10"/>
      <c r="B6" s="10"/>
      <c r="C6" s="52" t="s">
        <v>40</v>
      </c>
      <c r="D6" s="53"/>
      <c r="E6" s="54"/>
      <c r="F6" s="49"/>
      <c r="G6" s="50"/>
      <c r="H6" s="51"/>
      <c r="I6" s="10"/>
      <c r="J6" s="63" t="s">
        <v>10</v>
      </c>
      <c r="K6" s="64"/>
      <c r="L6" s="65"/>
      <c r="O6" s="10"/>
      <c r="Q6" s="22">
        <f>IF(F7="",0,1)</f>
        <v>0</v>
      </c>
    </row>
    <row r="7" spans="1:17" ht="18.75" customHeight="1">
      <c r="A7" s="10"/>
      <c r="B7" s="10"/>
      <c r="C7" s="47" t="s">
        <v>41</v>
      </c>
      <c r="D7" s="47"/>
      <c r="E7" s="47"/>
      <c r="F7" s="48"/>
      <c r="G7" s="48"/>
      <c r="H7" s="40"/>
      <c r="I7" s="10"/>
      <c r="J7" s="55"/>
      <c r="K7" s="56"/>
      <c r="L7" s="57"/>
      <c r="O7" s="10"/>
      <c r="Q7" s="22">
        <f>IF(H7="",0,1)</f>
        <v>0</v>
      </c>
    </row>
    <row r="8" spans="1:18" ht="17.25" customHeight="1">
      <c r="A8" s="10"/>
      <c r="B8" s="10"/>
      <c r="C8" s="61" t="s">
        <v>42</v>
      </c>
      <c r="D8" s="61"/>
      <c r="E8" s="61"/>
      <c r="F8" s="61"/>
      <c r="G8" s="62"/>
      <c r="H8" s="62"/>
      <c r="I8" s="10"/>
      <c r="J8" s="58"/>
      <c r="K8" s="59"/>
      <c r="L8" s="60"/>
      <c r="O8" s="10"/>
      <c r="Q8" s="22">
        <f>IF(G8="",0,1)</f>
        <v>0</v>
      </c>
      <c r="R8" s="19">
        <f>IF(J7="","",1)</f>
      </c>
    </row>
    <row r="9" spans="1:19" ht="17.25" customHeight="1">
      <c r="A9" s="10"/>
      <c r="B9" s="10"/>
      <c r="C9" s="24" t="s">
        <v>18</v>
      </c>
      <c r="D9" s="71" t="s">
        <v>23</v>
      </c>
      <c r="E9" s="72"/>
      <c r="F9" s="73"/>
      <c r="G9" s="74" t="s">
        <v>24</v>
      </c>
      <c r="H9" s="75"/>
      <c r="I9" s="10"/>
      <c r="J9" s="10"/>
      <c r="K9" s="38"/>
      <c r="L9" s="38"/>
      <c r="M9" s="38"/>
      <c r="N9" s="20"/>
      <c r="O9" s="10"/>
      <c r="R9" s="19" t="s">
        <v>32</v>
      </c>
      <c r="S9" s="37" t="s">
        <v>43</v>
      </c>
    </row>
    <row r="10" spans="1:19" ht="17.25" customHeight="1">
      <c r="A10" s="10"/>
      <c r="B10" s="10"/>
      <c r="C10" s="39" t="s">
        <v>19</v>
      </c>
      <c r="D10" s="67" t="s">
        <v>15</v>
      </c>
      <c r="E10" s="68"/>
      <c r="F10" s="69"/>
      <c r="G10" s="76"/>
      <c r="H10" s="77"/>
      <c r="O10" s="10"/>
      <c r="Q10" s="22">
        <f>IF(G10="",0,1)</f>
        <v>0</v>
      </c>
      <c r="R10" s="19" t="s">
        <v>31</v>
      </c>
      <c r="S10" s="37" t="s">
        <v>39</v>
      </c>
    </row>
    <row r="11" spans="1:19" ht="17.25" customHeight="1">
      <c r="A11" s="10"/>
      <c r="B11" s="10"/>
      <c r="C11" s="39" t="s">
        <v>20</v>
      </c>
      <c r="D11" s="67" t="s">
        <v>16</v>
      </c>
      <c r="E11" s="68"/>
      <c r="F11" s="69"/>
      <c r="G11" s="76"/>
      <c r="H11" s="77"/>
      <c r="K11" s="10"/>
      <c r="L11" s="10"/>
      <c r="M11" s="10"/>
      <c r="N11" s="10"/>
      <c r="O11" s="10"/>
      <c r="Q11" s="22">
        <f>IF(G11="",0,1)</f>
        <v>0</v>
      </c>
      <c r="S11" s="8" t="s">
        <v>38</v>
      </c>
    </row>
    <row r="12" spans="1:17" ht="17.25" customHeight="1">
      <c r="A12" s="10"/>
      <c r="B12" s="10"/>
      <c r="C12" s="39" t="s">
        <v>21</v>
      </c>
      <c r="D12" s="70" t="s">
        <v>35</v>
      </c>
      <c r="E12" s="68"/>
      <c r="F12" s="69"/>
      <c r="G12" s="76"/>
      <c r="H12" s="77"/>
      <c r="K12" s="10"/>
      <c r="L12" s="10"/>
      <c r="M12" s="10"/>
      <c r="N12" s="10"/>
      <c r="O12" s="10"/>
      <c r="Q12" s="22">
        <f>IF(G12="",0,1)</f>
        <v>0</v>
      </c>
    </row>
    <row r="13" spans="1:17" ht="17.25" customHeight="1">
      <c r="A13" s="10"/>
      <c r="B13" s="10"/>
      <c r="C13" s="39" t="s">
        <v>22</v>
      </c>
      <c r="D13" s="67" t="s">
        <v>17</v>
      </c>
      <c r="E13" s="68"/>
      <c r="F13" s="69"/>
      <c r="G13" s="76"/>
      <c r="H13" s="77"/>
      <c r="K13" s="10"/>
      <c r="L13" s="10"/>
      <c r="M13" s="10"/>
      <c r="N13" s="10"/>
      <c r="O13" s="10"/>
      <c r="Q13" s="22">
        <f>IF(G13="",0,1)</f>
        <v>0</v>
      </c>
    </row>
    <row r="14" spans="1:17" ht="17.25" customHeight="1">
      <c r="A14" s="10"/>
      <c r="B14" s="10"/>
      <c r="C14" s="39" t="s">
        <v>33</v>
      </c>
      <c r="D14" s="70" t="s">
        <v>36</v>
      </c>
      <c r="E14" s="68"/>
      <c r="F14" s="69"/>
      <c r="G14" s="62"/>
      <c r="H14" s="62"/>
      <c r="K14" s="10"/>
      <c r="L14" s="10"/>
      <c r="M14" s="10"/>
      <c r="N14" s="10"/>
      <c r="O14" s="10"/>
      <c r="Q14" s="22">
        <f>IF(G14="",0,1)</f>
        <v>0</v>
      </c>
    </row>
    <row r="15" spans="1:17" ht="12.75">
      <c r="A15" s="10"/>
      <c r="B15" s="10"/>
      <c r="C15" s="78" t="s">
        <v>34</v>
      </c>
      <c r="D15" s="78"/>
      <c r="E15" s="78"/>
      <c r="F15" s="78"/>
      <c r="G15" s="78"/>
      <c r="H15" s="78"/>
      <c r="K15" s="10"/>
      <c r="L15" s="10"/>
      <c r="M15" s="10"/>
      <c r="N15" s="10"/>
      <c r="O15" s="10"/>
      <c r="Q15" s="28">
        <f>SUM(Q5:Q14)</f>
        <v>0</v>
      </c>
    </row>
    <row r="16" spans="1:15" ht="10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27.75" customHeight="1">
      <c r="A17" s="10"/>
      <c r="B17" s="79" t="str">
        <f>IF(SUM(G10:H14)=0,"Inserire i valori nelle caselle in giallo",IF(Q15=9,"COSTO PRESUNTO DA INQUADRAMENTO CEDOLINO","Completare l'inserimento dei dati"))</f>
        <v>Inserire i valori nelle caselle in giallo</v>
      </c>
      <c r="C17" s="79"/>
      <c r="D17" s="79"/>
      <c r="E17" s="79"/>
      <c r="F17" s="79"/>
      <c r="G17" s="79"/>
      <c r="H17" s="79"/>
      <c r="I17" s="79"/>
      <c r="J17" s="79"/>
      <c r="K17" s="10"/>
      <c r="L17" s="10"/>
      <c r="M17" s="10"/>
      <c r="N17" s="10"/>
      <c r="O17" s="10"/>
    </row>
    <row r="24" ht="12.75">
      <c r="K24" s="25"/>
    </row>
  </sheetData>
  <sheetProtection password="A82F" sheet="1" selectLockedCells="1"/>
  <mergeCells count="25">
    <mergeCell ref="G14:H14"/>
    <mergeCell ref="C15:H15"/>
    <mergeCell ref="D14:F14"/>
    <mergeCell ref="B17:J17"/>
    <mergeCell ref="D13:F13"/>
    <mergeCell ref="G12:H12"/>
    <mergeCell ref="G13:H13"/>
    <mergeCell ref="A2:O2"/>
    <mergeCell ref="D11:F11"/>
    <mergeCell ref="D12:F12"/>
    <mergeCell ref="D10:F10"/>
    <mergeCell ref="D9:F9"/>
    <mergeCell ref="G9:H9"/>
    <mergeCell ref="G10:H10"/>
    <mergeCell ref="G11:H11"/>
    <mergeCell ref="A1:O1"/>
    <mergeCell ref="Q2:U2"/>
    <mergeCell ref="C7:E7"/>
    <mergeCell ref="F7:G7"/>
    <mergeCell ref="F6:H6"/>
    <mergeCell ref="C6:E6"/>
    <mergeCell ref="J7:L8"/>
    <mergeCell ref="C8:F8"/>
    <mergeCell ref="G8:H8"/>
    <mergeCell ref="J6:L6"/>
  </mergeCells>
  <conditionalFormatting sqref="B17">
    <cfRule type="cellIs" priority="3" dxfId="3" operator="equal" stopIfTrue="1">
      <formula>$S$10</formula>
    </cfRule>
    <cfRule type="cellIs" priority="4" dxfId="0" operator="equal" stopIfTrue="1">
      <formula>$S$9</formula>
    </cfRule>
    <cfRule type="colorScale" priority="5" dxfId="4">
      <colorScale>
        <cfvo type="min" val="0"/>
        <cfvo type="max"/>
        <color rgb="FFFF7128"/>
        <color rgb="FFFFEF9C"/>
      </colorScale>
    </cfRule>
  </conditionalFormatting>
  <conditionalFormatting sqref="B17:J17">
    <cfRule type="cellIs" priority="1" dxfId="0" operator="equal" stopIfTrue="1">
      <formula>$S$9</formula>
    </cfRule>
    <cfRule type="cellIs" priority="2" dxfId="0" operator="equal" stopIfTrue="1">
      <formula>$S$9</formula>
    </cfRule>
  </conditionalFormatting>
  <dataValidations count="1">
    <dataValidation type="list" allowBlank="1" showInputMessage="1" showErrorMessage="1" sqref="G8">
      <formula1>$R$9:$R$10</formula1>
    </dataValidation>
  </dataValidation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SEC.UNIV.DEGLI STUDI  DI 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56939</dc:creator>
  <cp:keywords/>
  <dc:description/>
  <cp:lastModifiedBy>FUJITSU</cp:lastModifiedBy>
  <cp:lastPrinted>2016-11-11T11:26:15Z</cp:lastPrinted>
  <dcterms:created xsi:type="dcterms:W3CDTF">2003-09-15T06:49:47Z</dcterms:created>
  <dcterms:modified xsi:type="dcterms:W3CDTF">2018-03-20T13:24:13Z</dcterms:modified>
  <cp:category/>
  <cp:version/>
  <cp:contentType/>
  <cp:contentStatus/>
</cp:coreProperties>
</file>